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5.08.2024\"/>
    </mc:Choice>
  </mc:AlternateContent>
  <xr:revisionPtr revIDLastSave="0" documentId="13_ncr:1_{11C6CCE3-0D01-4BC6-89B5-66A58069B1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тчет" sheetId="1" r:id="rId1"/>
  </sheets>
  <calcPr calcId="191029"/>
</workbook>
</file>

<file path=xl/calcChain.xml><?xml version="1.0" encoding="utf-8"?>
<calcChain xmlns="http://schemas.openxmlformats.org/spreadsheetml/2006/main">
  <c r="N33" i="1" l="1"/>
  <c r="L33" i="1"/>
  <c r="F33" i="1"/>
  <c r="C33" i="1"/>
  <c r="B33" i="1"/>
  <c r="N32" i="1"/>
  <c r="L32" i="1"/>
  <c r="F32" i="1"/>
  <c r="C32" i="1"/>
  <c r="B32" i="1"/>
  <c r="N31" i="1"/>
  <c r="L31" i="1"/>
  <c r="F31" i="1"/>
  <c r="C31" i="1"/>
  <c r="B31" i="1"/>
  <c r="N30" i="1"/>
  <c r="L30" i="1"/>
  <c r="F30" i="1"/>
  <c r="C30" i="1"/>
  <c r="B30" i="1"/>
  <c r="N29" i="1"/>
  <c r="L29" i="1"/>
  <c r="F29" i="1"/>
  <c r="C29" i="1"/>
  <c r="B29" i="1"/>
  <c r="N28" i="1"/>
  <c r="L28" i="1"/>
  <c r="F28" i="1"/>
  <c r="C28" i="1"/>
  <c r="B28" i="1"/>
  <c r="N27" i="1"/>
  <c r="L27" i="1"/>
  <c r="F27" i="1"/>
  <c r="C27" i="1"/>
  <c r="B27" i="1"/>
  <c r="N26" i="1"/>
  <c r="L26" i="1"/>
  <c r="F26" i="1"/>
  <c r="C26" i="1"/>
  <c r="B26" i="1"/>
  <c r="N25" i="1"/>
  <c r="L25" i="1"/>
  <c r="F25" i="1"/>
  <c r="C25" i="1"/>
  <c r="B25" i="1"/>
  <c r="N24" i="1"/>
  <c r="L24" i="1"/>
  <c r="F24" i="1"/>
  <c r="C24" i="1"/>
  <c r="B24" i="1"/>
  <c r="N23" i="1"/>
  <c r="L23" i="1"/>
  <c r="F23" i="1"/>
  <c r="C23" i="1"/>
  <c r="B23" i="1"/>
  <c r="N22" i="1"/>
  <c r="L22" i="1"/>
  <c r="F22" i="1"/>
  <c r="C22" i="1"/>
  <c r="B22" i="1"/>
  <c r="N21" i="1"/>
  <c r="L21" i="1"/>
  <c r="F21" i="1"/>
  <c r="C21" i="1"/>
  <c r="B21" i="1"/>
  <c r="N20" i="1"/>
  <c r="L20" i="1"/>
  <c r="F20" i="1"/>
  <c r="C20" i="1"/>
  <c r="B20" i="1"/>
  <c r="N19" i="1"/>
  <c r="L19" i="1"/>
  <c r="F19" i="1"/>
  <c r="C19" i="1"/>
  <c r="B19" i="1"/>
  <c r="N18" i="1"/>
  <c r="L18" i="1"/>
  <c r="F18" i="1"/>
  <c r="C18" i="1"/>
  <c r="B18" i="1"/>
  <c r="N17" i="1"/>
  <c r="L17" i="1"/>
  <c r="F17" i="1"/>
  <c r="C17" i="1"/>
  <c r="B17" i="1"/>
  <c r="N16" i="1"/>
  <c r="L16" i="1"/>
  <c r="F16" i="1"/>
  <c r="C16" i="1"/>
  <c r="B16" i="1"/>
  <c r="N15" i="1"/>
  <c r="L15" i="1"/>
  <c r="F15" i="1"/>
  <c r="C15" i="1"/>
  <c r="B15" i="1"/>
  <c r="N14" i="1"/>
  <c r="L14" i="1"/>
  <c r="F14" i="1"/>
  <c r="C14" i="1"/>
  <c r="B14" i="1"/>
  <c r="N13" i="1"/>
  <c r="L13" i="1"/>
  <c r="F13" i="1"/>
  <c r="C13" i="1"/>
  <c r="B13" i="1"/>
  <c r="N12" i="1"/>
  <c r="L12" i="1"/>
  <c r="F12" i="1"/>
  <c r="C12" i="1"/>
  <c r="B12" i="1"/>
  <c r="N11" i="1"/>
  <c r="L11" i="1"/>
  <c r="F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H9" i="1"/>
  <c r="G9" i="1"/>
  <c r="F9" i="1"/>
  <c r="E9" i="1"/>
  <c r="L8" i="1"/>
  <c r="K8" i="1"/>
  <c r="J8" i="1"/>
  <c r="G8" i="1"/>
  <c r="E8" i="1"/>
  <c r="N7" i="1"/>
  <c r="M7" i="1"/>
  <c r="J7" i="1"/>
  <c r="I7" i="1"/>
  <c r="E7" i="1"/>
  <c r="D7" i="1"/>
  <c r="M6" i="1"/>
  <c r="I6" i="1"/>
  <c r="D6" i="1"/>
  <c r="C6" i="1"/>
  <c r="B6" i="1"/>
  <c r="A6" i="1"/>
</calcChain>
</file>

<file path=xl/sharedStrings.xml><?xml version="1.0" encoding="utf-8"?>
<sst xmlns="http://schemas.openxmlformats.org/spreadsheetml/2006/main" count="35" uniqueCount="22">
  <si>
    <t>Отчет № 7. 05.08.2024 14:03:06</t>
  </si>
  <si>
    <t>Выборы депутатов Муниципального совета муниципального образования муниципальный округ Ржевка седьмого созыва</t>
  </si>
  <si>
    <t>В руб.</t>
  </si>
  <si>
    <t>1</t>
  </si>
  <si>
    <t>1.</t>
  </si>
  <si>
    <t/>
  </si>
  <si>
    <t>2.</t>
  </si>
  <si>
    <t>3.</t>
  </si>
  <si>
    <t>4.</t>
  </si>
  <si>
    <t>5.</t>
  </si>
  <si>
    <t>6.</t>
  </si>
  <si>
    <t>7.</t>
  </si>
  <si>
    <t>8.</t>
  </si>
  <si>
    <t>9.</t>
  </si>
  <si>
    <t>По состоянию на 05.08.2024</t>
  </si>
  <si>
    <t>Председатель</t>
  </si>
  <si>
    <t>Л.В.Суранова</t>
  </si>
  <si>
    <t>Территориальной избирательной комиссии № 45</t>
  </si>
  <si>
    <t>(подпись, дата)</t>
  </si>
  <si>
    <t>(инициалы, фамилия)</t>
  </si>
  <si>
    <t>05.08.2024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</si>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</sst>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quotePrefix="1"/>
    <xf numFmtId="0" fontId="4" fillId="3" borderId="2" xfId="0" quotePrefix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wrapText="1"/>
    </xf>
    <xf numFmtId="0" fontId="0" fillId="0" borderId="0" xfId="0"/>
    <xf numFmtId="49" fontId="6" fillId="0" borderId="0" xfId="0" applyNumberFormat="1" applyFont="1" applyAlignment="1">
      <alignment horizontal="left" vertical="top" wrapText="1"/>
    </xf>
    <xf numFmtId="49" fontId="6" fillId="0" borderId="8" xfId="0" applyNumberFormat="1" applyFont="1" applyBorder="1" applyAlignment="1">
      <alignment horizontal="right" vertical="center" wrapText="1"/>
    </xf>
    <xf numFmtId="49" fontId="6" fillId="0" borderId="9" xfId="0" applyNumberFormat="1" applyFont="1" applyBorder="1" applyAlignment="1">
      <alignment horizontal="center" vertical="top" wrapText="1"/>
    </xf>
    <xf numFmtId="49" fontId="6" fillId="0" borderId="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tabSelected="1" topLeftCell="A28" workbookViewId="0">
      <selection activeCell="E42" sqref="E42"/>
    </sheetView>
  </sheetViews>
  <sheetFormatPr defaultRowHeight="14.4" x14ac:dyDescent="0.3"/>
  <cols>
    <col min="1" max="1" width="8.109375" customWidth="1"/>
    <col min="2" max="3" width="12.6640625" customWidth="1"/>
    <col min="4" max="5" width="15.6640625" customWidth="1"/>
    <col min="6" max="6" width="9.6640625" customWidth="1"/>
    <col min="7" max="7" width="15.6640625" customWidth="1"/>
    <col min="8" max="8" width="5.6640625" customWidth="1"/>
    <col min="9" max="9" width="15.6640625" customWidth="1"/>
    <col min="10" max="10" width="13.109375" customWidth="1"/>
    <col min="11" max="11" width="15.6640625" customWidth="1"/>
    <col min="12" max="12" width="9.6640625" customWidth="1"/>
    <col min="13" max="13" width="15.6640625" customWidth="1"/>
    <col min="14" max="14" width="18.5546875" customWidth="1"/>
    <col min="15" max="15" width="9.109375" customWidth="1"/>
  </cols>
  <sheetData>
    <row r="1" spans="1:15" ht="15" customHeight="1" x14ac:dyDescent="0.3">
      <c r="N1" s="1" t="s">
        <v>0</v>
      </c>
    </row>
    <row r="2" spans="1:15" ht="87" customHeight="1" x14ac:dyDescent="0.3">
      <c r="A2" s="21" t="s">
        <v>21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5" ht="15.6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x14ac:dyDescent="0.3">
      <c r="N4" s="2" t="s">
        <v>14</v>
      </c>
    </row>
    <row r="5" spans="1:15" x14ac:dyDescent="0.3">
      <c r="N5" s="2" t="s">
        <v>2</v>
      </c>
    </row>
    <row r="6" spans="1:15" ht="24" customHeight="1" x14ac:dyDescent="0.3">
      <c r="A6" s="15" t="str">
        <f t="shared" ref="A6" si="0">"№
п/п"</f>
        <v>№
п/п</v>
      </c>
      <c r="B6" s="15" t="str">
        <f t="shared" ref="B6" si="1">"Наименование территории"</f>
        <v>Наименование территории</v>
      </c>
      <c r="C6" s="15" t="str">
        <f t="shared" ref="C6" si="2">"Фамилия, имя, отчество кандидата"</f>
        <v>Фамилия, имя, отчество кандидата</v>
      </c>
      <c r="D6" s="18" t="str">
        <f t="shared" ref="D6" si="3">"Поступило средств"</f>
        <v>Поступило средств</v>
      </c>
      <c r="E6" s="19"/>
      <c r="F6" s="19"/>
      <c r="G6" s="19"/>
      <c r="H6" s="20"/>
      <c r="I6" s="18" t="str">
        <f t="shared" ref="I6" si="4">"Израсходовано средств"</f>
        <v>Израсходовано средств</v>
      </c>
      <c r="J6" s="19"/>
      <c r="K6" s="19"/>
      <c r="L6" s="20"/>
      <c r="M6" s="18" t="str">
        <f t="shared" ref="M6" si="5">"Возвращено средств"</f>
        <v>Возвращено средств</v>
      </c>
      <c r="N6" s="20"/>
    </row>
    <row r="7" spans="1:15" ht="53.1" customHeight="1" x14ac:dyDescent="0.3">
      <c r="A7" s="16"/>
      <c r="B7" s="16"/>
      <c r="C7" s="16"/>
      <c r="D7" s="15" t="str">
        <f t="shared" ref="D7" si="6">"всего"</f>
        <v>всего</v>
      </c>
      <c r="E7" s="18" t="str">
        <f t="shared" ref="E7" si="7">"из них"</f>
        <v>из них</v>
      </c>
      <c r="F7" s="19"/>
      <c r="G7" s="19"/>
      <c r="H7" s="20"/>
      <c r="I7" s="15" t="str">
        <f t="shared" ref="I7" si="8">"всего"</f>
        <v>всего</v>
      </c>
      <c r="J7" s="18" t="str">
        <f t="shared" ref="J7" si="9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K7" s="19"/>
      <c r="L7" s="20"/>
      <c r="M7" s="15" t="str">
        <f t="shared" ref="M7" si="10">"сумма, руб."</f>
        <v>сумма, руб.</v>
      </c>
      <c r="N7" s="15" t="str">
        <f t="shared" ref="N7" si="11">"основание возврата"</f>
        <v>основание возврата</v>
      </c>
    </row>
    <row r="8" spans="1:15" ht="69.900000000000006" customHeight="1" x14ac:dyDescent="0.3">
      <c r="A8" s="16"/>
      <c r="B8" s="16"/>
      <c r="C8" s="16"/>
      <c r="D8" s="16"/>
      <c r="E8" s="18" t="str">
        <f t="shared" ref="E8" si="12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8" s="20"/>
      <c r="G8" s="18" t="str">
        <f t="shared" ref="G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20"/>
      <c r="I8" s="16"/>
      <c r="J8" s="15" t="str">
        <f t="shared" ref="J8" si="14">"дата операции"</f>
        <v>дата операции</v>
      </c>
      <c r="K8" s="15" t="str">
        <f t="shared" ref="K8" si="15">"сумма, руб."</f>
        <v>сумма, руб.</v>
      </c>
      <c r="L8" s="15" t="str">
        <f t="shared" ref="L8" si="16">"назначение платежа"</f>
        <v>назначение платежа</v>
      </c>
      <c r="M8" s="16"/>
      <c r="N8" s="16"/>
    </row>
    <row r="9" spans="1:15" ht="75" customHeight="1" x14ac:dyDescent="0.3">
      <c r="A9" s="17"/>
      <c r="B9" s="17"/>
      <c r="C9" s="17"/>
      <c r="D9" s="17"/>
      <c r="E9" s="3" t="str">
        <f>"сумма, руб."</f>
        <v>сумма, руб.</v>
      </c>
      <c r="F9" s="3" t="str">
        <f>"наименование юридического лица"</f>
        <v>наименование юридического лица</v>
      </c>
      <c r="G9" s="3" t="str">
        <f>"сумма, руб."</f>
        <v>сумма, руб.</v>
      </c>
      <c r="H9" s="3" t="str">
        <f>"кол-во граждан"</f>
        <v>кол-во граждан</v>
      </c>
      <c r="I9" s="17"/>
      <c r="J9" s="17"/>
      <c r="K9" s="17"/>
      <c r="L9" s="17"/>
      <c r="M9" s="17"/>
      <c r="N9" s="17"/>
    </row>
    <row r="10" spans="1:15" x14ac:dyDescent="0.3">
      <c r="A10" s="5" t="s">
        <v>3</v>
      </c>
      <c r="B10" s="3" t="str">
        <f>"2"</f>
        <v>2</v>
      </c>
      <c r="C10" s="3" t="str">
        <f>"3"</f>
        <v>3</v>
      </c>
      <c r="D10" s="3" t="str">
        <f>"4"</f>
        <v>4</v>
      </c>
      <c r="E10" s="3" t="str">
        <f>"5"</f>
        <v>5</v>
      </c>
      <c r="F10" s="3" t="str">
        <f>"6"</f>
        <v>6</v>
      </c>
      <c r="G10" s="3" t="str">
        <f>"7"</f>
        <v>7</v>
      </c>
      <c r="H10" s="3" t="str">
        <f>"8"</f>
        <v>8</v>
      </c>
      <c r="I10" s="3" t="str">
        <f>"9"</f>
        <v>9</v>
      </c>
      <c r="J10" s="3" t="str">
        <f>"10"</f>
        <v>10</v>
      </c>
      <c r="K10" s="3" t="str">
        <f>"11"</f>
        <v>11</v>
      </c>
      <c r="L10" s="3" t="str">
        <f>"12"</f>
        <v>12</v>
      </c>
      <c r="M10" s="3" t="str">
        <f>"13"</f>
        <v>13</v>
      </c>
      <c r="N10" s="3" t="str">
        <f>"14"</f>
        <v>14</v>
      </c>
    </row>
    <row r="11" spans="1:15" ht="45" customHeight="1" x14ac:dyDescent="0.3">
      <c r="A11" s="6" t="s">
        <v>4</v>
      </c>
      <c r="B11" s="7" t="str">
        <f>"Округ №1 (№ 1)"</f>
        <v>Округ №1 (№ 1)</v>
      </c>
      <c r="C11" s="7" t="str">
        <f>"Дудченко Алексей Михайлович"</f>
        <v>Дудченко Алексей Михайлович</v>
      </c>
      <c r="D11" s="8">
        <v>1000</v>
      </c>
      <c r="E11" s="8"/>
      <c r="F11" s="7" t="str">
        <f>""</f>
        <v/>
      </c>
      <c r="G11" s="8"/>
      <c r="H11" s="9"/>
      <c r="I11" s="8">
        <v>177</v>
      </c>
      <c r="J11" s="10"/>
      <c r="K11" s="8"/>
      <c r="L11" s="7" t="str">
        <f>""</f>
        <v/>
      </c>
      <c r="M11" s="8"/>
      <c r="N11" s="7" t="str">
        <f>""</f>
        <v/>
      </c>
      <c r="O11" s="4"/>
    </row>
    <row r="12" spans="1:15" ht="30" customHeight="1" x14ac:dyDescent="0.3">
      <c r="A12" s="5" t="s">
        <v>5</v>
      </c>
      <c r="B12" s="11" t="str">
        <f>""</f>
        <v/>
      </c>
      <c r="C12" s="11" t="str">
        <f>"Итого по кандидату"</f>
        <v>Итого по кандидату</v>
      </c>
      <c r="D12" s="12">
        <v>1000</v>
      </c>
      <c r="E12" s="12">
        <v>0</v>
      </c>
      <c r="F12" s="11" t="str">
        <f>""</f>
        <v/>
      </c>
      <c r="G12" s="12">
        <v>0</v>
      </c>
      <c r="H12" s="13"/>
      <c r="I12" s="12">
        <v>177</v>
      </c>
      <c r="J12" s="14"/>
      <c r="K12" s="12">
        <v>0</v>
      </c>
      <c r="L12" s="11" t="str">
        <f>""</f>
        <v/>
      </c>
      <c r="M12" s="12">
        <v>0</v>
      </c>
      <c r="N12" s="11" t="str">
        <f>""</f>
        <v/>
      </c>
      <c r="O12" s="4"/>
    </row>
    <row r="13" spans="1:15" ht="45" customHeight="1" x14ac:dyDescent="0.3">
      <c r="A13" s="6" t="s">
        <v>6</v>
      </c>
      <c r="B13" s="7" t="str">
        <f>"Округ №1 (№ 1)"</f>
        <v>Округ №1 (№ 1)</v>
      </c>
      <c r="C13" s="7" t="str">
        <f>"Козловский Виктор Ринатович"</f>
        <v>Козловский Виктор Ринатович</v>
      </c>
      <c r="D13" s="8">
        <v>30000</v>
      </c>
      <c r="E13" s="8"/>
      <c r="F13" s="7" t="str">
        <f>""</f>
        <v/>
      </c>
      <c r="G13" s="8"/>
      <c r="H13" s="9"/>
      <c r="I13" s="8">
        <v>0</v>
      </c>
      <c r="J13" s="10"/>
      <c r="K13" s="8"/>
      <c r="L13" s="7" t="str">
        <f>""</f>
        <v/>
      </c>
      <c r="M13" s="8"/>
      <c r="N13" s="7" t="str">
        <f>""</f>
        <v/>
      </c>
      <c r="O13" s="4"/>
    </row>
    <row r="14" spans="1:15" ht="30" customHeight="1" x14ac:dyDescent="0.3">
      <c r="A14" s="5" t="s">
        <v>5</v>
      </c>
      <c r="B14" s="11" t="str">
        <f>""</f>
        <v/>
      </c>
      <c r="C14" s="11" t="str">
        <f>"Итого по кандидату"</f>
        <v>Итого по кандидату</v>
      </c>
      <c r="D14" s="12">
        <v>30000</v>
      </c>
      <c r="E14" s="12">
        <v>0</v>
      </c>
      <c r="F14" s="11" t="str">
        <f>""</f>
        <v/>
      </c>
      <c r="G14" s="12">
        <v>0</v>
      </c>
      <c r="H14" s="13"/>
      <c r="I14" s="12">
        <v>0</v>
      </c>
      <c r="J14" s="14"/>
      <c r="K14" s="12">
        <v>0</v>
      </c>
      <c r="L14" s="11" t="str">
        <f>""</f>
        <v/>
      </c>
      <c r="M14" s="12">
        <v>0</v>
      </c>
      <c r="N14" s="11" t="str">
        <f>""</f>
        <v/>
      </c>
      <c r="O14" s="4"/>
    </row>
    <row r="15" spans="1:15" ht="45" customHeight="1" x14ac:dyDescent="0.3">
      <c r="A15" s="6" t="s">
        <v>7</v>
      </c>
      <c r="B15" s="7" t="str">
        <f>"Округ №1 (№ 1)"</f>
        <v>Округ №1 (№ 1)</v>
      </c>
      <c r="C15" s="7" t="str">
        <f>"Подгорная Валентина Борисовна"</f>
        <v>Подгорная Валентина Борисовна</v>
      </c>
      <c r="D15" s="8">
        <v>1000</v>
      </c>
      <c r="E15" s="8"/>
      <c r="F15" s="7" t="str">
        <f>""</f>
        <v/>
      </c>
      <c r="G15" s="8"/>
      <c r="H15" s="9"/>
      <c r="I15" s="8">
        <v>200</v>
      </c>
      <c r="J15" s="10"/>
      <c r="K15" s="8"/>
      <c r="L15" s="7" t="str">
        <f>""</f>
        <v/>
      </c>
      <c r="M15" s="8"/>
      <c r="N15" s="7" t="str">
        <f>""</f>
        <v/>
      </c>
      <c r="O15" s="4"/>
    </row>
    <row r="16" spans="1:15" ht="30" customHeight="1" x14ac:dyDescent="0.3">
      <c r="A16" s="5" t="s">
        <v>5</v>
      </c>
      <c r="B16" s="11" t="str">
        <f>""</f>
        <v/>
      </c>
      <c r="C16" s="11" t="str">
        <f>"Итого по кандидату"</f>
        <v>Итого по кандидату</v>
      </c>
      <c r="D16" s="12">
        <v>1000</v>
      </c>
      <c r="E16" s="12">
        <v>0</v>
      </c>
      <c r="F16" s="11" t="str">
        <f>""</f>
        <v/>
      </c>
      <c r="G16" s="12">
        <v>0</v>
      </c>
      <c r="H16" s="13"/>
      <c r="I16" s="12">
        <v>200</v>
      </c>
      <c r="J16" s="14"/>
      <c r="K16" s="12">
        <v>0</v>
      </c>
      <c r="L16" s="11" t="str">
        <f>""</f>
        <v/>
      </c>
      <c r="M16" s="12">
        <v>0</v>
      </c>
      <c r="N16" s="11" t="str">
        <f>""</f>
        <v/>
      </c>
      <c r="O16" s="4"/>
    </row>
    <row r="17" spans="1:15" ht="45" customHeight="1" x14ac:dyDescent="0.3">
      <c r="A17" s="6" t="s">
        <v>8</v>
      </c>
      <c r="B17" s="7" t="str">
        <f>"Округ №1 (№ 1)"</f>
        <v>Округ №1 (№ 1)</v>
      </c>
      <c r="C17" s="7" t="str">
        <f>"Рубинская Наталья Николаевна"</f>
        <v>Рубинская Наталья Николаевна</v>
      </c>
      <c r="D17" s="8">
        <v>1000</v>
      </c>
      <c r="E17" s="8"/>
      <c r="F17" s="7" t="str">
        <f>""</f>
        <v/>
      </c>
      <c r="G17" s="8"/>
      <c r="H17" s="9"/>
      <c r="I17" s="8">
        <v>200</v>
      </c>
      <c r="J17" s="10"/>
      <c r="K17" s="8"/>
      <c r="L17" s="7" t="str">
        <f>""</f>
        <v/>
      </c>
      <c r="M17" s="8"/>
      <c r="N17" s="7" t="str">
        <f>""</f>
        <v/>
      </c>
      <c r="O17" s="4"/>
    </row>
    <row r="18" spans="1:15" ht="30" customHeight="1" x14ac:dyDescent="0.3">
      <c r="A18" s="5" t="s">
        <v>5</v>
      </c>
      <c r="B18" s="11" t="str">
        <f>""</f>
        <v/>
      </c>
      <c r="C18" s="11" t="str">
        <f>"Итого по кандидату"</f>
        <v>Итого по кандидату</v>
      </c>
      <c r="D18" s="12">
        <v>1000</v>
      </c>
      <c r="E18" s="12">
        <v>0</v>
      </c>
      <c r="F18" s="11" t="str">
        <f>""</f>
        <v/>
      </c>
      <c r="G18" s="12">
        <v>0</v>
      </c>
      <c r="H18" s="13"/>
      <c r="I18" s="12">
        <v>200</v>
      </c>
      <c r="J18" s="14"/>
      <c r="K18" s="12">
        <v>0</v>
      </c>
      <c r="L18" s="11" t="str">
        <f>""</f>
        <v/>
      </c>
      <c r="M18" s="12">
        <v>0</v>
      </c>
      <c r="N18" s="11" t="str">
        <f>""</f>
        <v/>
      </c>
      <c r="O18" s="4"/>
    </row>
    <row r="19" spans="1:15" ht="60" customHeight="1" x14ac:dyDescent="0.3">
      <c r="A19" s="6" t="s">
        <v>9</v>
      </c>
      <c r="B19" s="7" t="str">
        <f>"Округ №1 (№ 1)"</f>
        <v>Округ №1 (№ 1)</v>
      </c>
      <c r="C19" s="7" t="str">
        <f>"Сагиева Екатерина Александровна"</f>
        <v>Сагиева Екатерина Александровна</v>
      </c>
      <c r="D19" s="8">
        <v>1000</v>
      </c>
      <c r="E19" s="8"/>
      <c r="F19" s="7" t="str">
        <f>""</f>
        <v/>
      </c>
      <c r="G19" s="8"/>
      <c r="H19" s="9"/>
      <c r="I19" s="8">
        <v>150</v>
      </c>
      <c r="J19" s="10"/>
      <c r="K19" s="8"/>
      <c r="L19" s="7" t="str">
        <f>""</f>
        <v/>
      </c>
      <c r="M19" s="8"/>
      <c r="N19" s="7" t="str">
        <f>""</f>
        <v/>
      </c>
      <c r="O19" s="4"/>
    </row>
    <row r="20" spans="1:15" ht="30" customHeight="1" x14ac:dyDescent="0.3">
      <c r="A20" s="5" t="s">
        <v>5</v>
      </c>
      <c r="B20" s="11" t="str">
        <f>""</f>
        <v/>
      </c>
      <c r="C20" s="11" t="str">
        <f>"Итого по кандидату"</f>
        <v>Итого по кандидату</v>
      </c>
      <c r="D20" s="12">
        <v>1000</v>
      </c>
      <c r="E20" s="12">
        <v>0</v>
      </c>
      <c r="F20" s="11" t="str">
        <f>""</f>
        <v/>
      </c>
      <c r="G20" s="12">
        <v>0</v>
      </c>
      <c r="H20" s="13"/>
      <c r="I20" s="12">
        <v>150</v>
      </c>
      <c r="J20" s="14"/>
      <c r="K20" s="12">
        <v>0</v>
      </c>
      <c r="L20" s="11" t="str">
        <f>""</f>
        <v/>
      </c>
      <c r="M20" s="12">
        <v>0</v>
      </c>
      <c r="N20" s="11" t="str">
        <f>""</f>
        <v/>
      </c>
      <c r="O20" s="4"/>
    </row>
    <row r="21" spans="1:15" ht="75" customHeight="1" x14ac:dyDescent="0.3">
      <c r="A21" s="5" t="s">
        <v>5</v>
      </c>
      <c r="B21" s="11" t="str">
        <f>""</f>
        <v/>
      </c>
      <c r="C21" s="11" t="str">
        <f>"Избирательный округ (Округ №1 (№ 1)), всего"</f>
        <v>Избирательный округ (Округ №1 (№ 1)), всего</v>
      </c>
      <c r="D21" s="12">
        <v>34000</v>
      </c>
      <c r="E21" s="12">
        <v>0</v>
      </c>
      <c r="F21" s="11" t="str">
        <f>""</f>
        <v/>
      </c>
      <c r="G21" s="12">
        <v>0</v>
      </c>
      <c r="H21" s="13"/>
      <c r="I21" s="12">
        <v>727</v>
      </c>
      <c r="J21" s="14"/>
      <c r="K21" s="12">
        <v>0</v>
      </c>
      <c r="L21" s="11" t="str">
        <f>""</f>
        <v/>
      </c>
      <c r="M21" s="12">
        <v>0</v>
      </c>
      <c r="N21" s="11" t="str">
        <f>""</f>
        <v/>
      </c>
      <c r="O21" s="4"/>
    </row>
    <row r="22" spans="1:15" ht="45" customHeight="1" x14ac:dyDescent="0.3">
      <c r="A22" s="6" t="s">
        <v>10</v>
      </c>
      <c r="B22" s="7" t="str">
        <f>"Округ №2 (№ 2)"</f>
        <v>Округ №2 (№ 2)</v>
      </c>
      <c r="C22" s="7" t="str">
        <f>"Другова Роза Андреевна"</f>
        <v>Другова Роза Андреевна</v>
      </c>
      <c r="D22" s="8">
        <v>1000</v>
      </c>
      <c r="E22" s="8"/>
      <c r="F22" s="7" t="str">
        <f>""</f>
        <v/>
      </c>
      <c r="G22" s="8"/>
      <c r="H22" s="9"/>
      <c r="I22" s="8">
        <v>200</v>
      </c>
      <c r="J22" s="10"/>
      <c r="K22" s="8"/>
      <c r="L22" s="7" t="str">
        <f>""</f>
        <v/>
      </c>
      <c r="M22" s="8"/>
      <c r="N22" s="7" t="str">
        <f>""</f>
        <v/>
      </c>
      <c r="O22" s="4"/>
    </row>
    <row r="23" spans="1:15" ht="30" customHeight="1" x14ac:dyDescent="0.3">
      <c r="A23" s="5" t="s">
        <v>5</v>
      </c>
      <c r="B23" s="11" t="str">
        <f>""</f>
        <v/>
      </c>
      <c r="C23" s="11" t="str">
        <f>"Итого по кандидату"</f>
        <v>Итого по кандидату</v>
      </c>
      <c r="D23" s="12">
        <v>1000</v>
      </c>
      <c r="E23" s="12">
        <v>0</v>
      </c>
      <c r="F23" s="11" t="str">
        <f>""</f>
        <v/>
      </c>
      <c r="G23" s="12">
        <v>0</v>
      </c>
      <c r="H23" s="13"/>
      <c r="I23" s="12">
        <v>200</v>
      </c>
      <c r="J23" s="14"/>
      <c r="K23" s="12">
        <v>0</v>
      </c>
      <c r="L23" s="11" t="str">
        <f>""</f>
        <v/>
      </c>
      <c r="M23" s="12">
        <v>0</v>
      </c>
      <c r="N23" s="11" t="str">
        <f>""</f>
        <v/>
      </c>
      <c r="O23" s="4"/>
    </row>
    <row r="24" spans="1:15" ht="75" customHeight="1" x14ac:dyDescent="0.3">
      <c r="A24" s="5" t="s">
        <v>5</v>
      </c>
      <c r="B24" s="11" t="str">
        <f>""</f>
        <v/>
      </c>
      <c r="C24" s="11" t="str">
        <f>"Избирательный округ (Округ №2 (№ 2)), всего"</f>
        <v>Избирательный округ (Округ №2 (№ 2)), всего</v>
      </c>
      <c r="D24" s="12">
        <v>1000</v>
      </c>
      <c r="E24" s="12">
        <v>0</v>
      </c>
      <c r="F24" s="11" t="str">
        <f>""</f>
        <v/>
      </c>
      <c r="G24" s="12">
        <v>0</v>
      </c>
      <c r="H24" s="13"/>
      <c r="I24" s="12">
        <v>200</v>
      </c>
      <c r="J24" s="14"/>
      <c r="K24" s="12">
        <v>0</v>
      </c>
      <c r="L24" s="11" t="str">
        <f>""</f>
        <v/>
      </c>
      <c r="M24" s="12">
        <v>0</v>
      </c>
      <c r="N24" s="11" t="str">
        <f>""</f>
        <v/>
      </c>
      <c r="O24" s="4"/>
    </row>
    <row r="25" spans="1:15" ht="45" customHeight="1" x14ac:dyDescent="0.3">
      <c r="A25" s="6" t="s">
        <v>11</v>
      </c>
      <c r="B25" s="7" t="str">
        <f>"Округ №3 (№ 3)"</f>
        <v>Округ №3 (№ 3)</v>
      </c>
      <c r="C25" s="7" t="str">
        <f>"Гаспер Игорь Павлович"</f>
        <v>Гаспер Игорь Павлович</v>
      </c>
      <c r="D25" s="8">
        <v>1000</v>
      </c>
      <c r="E25" s="8"/>
      <c r="F25" s="7" t="str">
        <f>""</f>
        <v/>
      </c>
      <c r="G25" s="8"/>
      <c r="H25" s="9"/>
      <c r="I25" s="8">
        <v>200</v>
      </c>
      <c r="J25" s="10"/>
      <c r="K25" s="8"/>
      <c r="L25" s="7" t="str">
        <f>""</f>
        <v/>
      </c>
      <c r="M25" s="8"/>
      <c r="N25" s="7" t="str">
        <f>""</f>
        <v/>
      </c>
      <c r="O25" s="4"/>
    </row>
    <row r="26" spans="1:15" ht="30" customHeight="1" x14ac:dyDescent="0.3">
      <c r="A26" s="5" t="s">
        <v>5</v>
      </c>
      <c r="B26" s="11" t="str">
        <f>""</f>
        <v/>
      </c>
      <c r="C26" s="11" t="str">
        <f>"Итого по кандидату"</f>
        <v>Итого по кандидату</v>
      </c>
      <c r="D26" s="12">
        <v>1000</v>
      </c>
      <c r="E26" s="12">
        <v>0</v>
      </c>
      <c r="F26" s="11" t="str">
        <f>""</f>
        <v/>
      </c>
      <c r="G26" s="12">
        <v>0</v>
      </c>
      <c r="H26" s="13"/>
      <c r="I26" s="12">
        <v>200</v>
      </c>
      <c r="J26" s="14"/>
      <c r="K26" s="12">
        <v>0</v>
      </c>
      <c r="L26" s="11" t="str">
        <f>""</f>
        <v/>
      </c>
      <c r="M26" s="12">
        <v>0</v>
      </c>
      <c r="N26" s="11" t="str">
        <f>""</f>
        <v/>
      </c>
      <c r="O26" s="4"/>
    </row>
    <row r="27" spans="1:15" ht="45" customHeight="1" x14ac:dyDescent="0.3">
      <c r="A27" s="6" t="s">
        <v>12</v>
      </c>
      <c r="B27" s="7" t="str">
        <f>"Округ №3 (№ 3)"</f>
        <v>Округ №3 (№ 3)</v>
      </c>
      <c r="C27" s="7" t="str">
        <f>"Орлова Валентина Николаевна"</f>
        <v>Орлова Валентина Николаевна</v>
      </c>
      <c r="D27" s="8">
        <v>1000</v>
      </c>
      <c r="E27" s="8"/>
      <c r="F27" s="7" t="str">
        <f>""</f>
        <v/>
      </c>
      <c r="G27" s="8"/>
      <c r="H27" s="9"/>
      <c r="I27" s="8">
        <v>200</v>
      </c>
      <c r="J27" s="10"/>
      <c r="K27" s="8"/>
      <c r="L27" s="7" t="str">
        <f>""</f>
        <v/>
      </c>
      <c r="M27" s="8"/>
      <c r="N27" s="7" t="str">
        <f>""</f>
        <v/>
      </c>
      <c r="O27" s="4"/>
    </row>
    <row r="28" spans="1:15" ht="30" customHeight="1" x14ac:dyDescent="0.3">
      <c r="A28" s="5" t="s">
        <v>5</v>
      </c>
      <c r="B28" s="11" t="str">
        <f>""</f>
        <v/>
      </c>
      <c r="C28" s="11" t="str">
        <f>"Итого по кандидату"</f>
        <v>Итого по кандидату</v>
      </c>
      <c r="D28" s="12">
        <v>1000</v>
      </c>
      <c r="E28" s="12">
        <v>0</v>
      </c>
      <c r="F28" s="11" t="str">
        <f>""</f>
        <v/>
      </c>
      <c r="G28" s="12">
        <v>0</v>
      </c>
      <c r="H28" s="13"/>
      <c r="I28" s="12">
        <v>200</v>
      </c>
      <c r="J28" s="14"/>
      <c r="K28" s="12">
        <v>0</v>
      </c>
      <c r="L28" s="11" t="str">
        <f>""</f>
        <v/>
      </c>
      <c r="M28" s="12">
        <v>0</v>
      </c>
      <c r="N28" s="11" t="str">
        <f>""</f>
        <v/>
      </c>
      <c r="O28" s="4"/>
    </row>
    <row r="29" spans="1:15" ht="75" customHeight="1" x14ac:dyDescent="0.3">
      <c r="A29" s="5" t="s">
        <v>5</v>
      </c>
      <c r="B29" s="11" t="str">
        <f>""</f>
        <v/>
      </c>
      <c r="C29" s="11" t="str">
        <f>"Избирательный округ (Округ №3 (№ 3)), всего"</f>
        <v>Избирательный округ (Округ №3 (№ 3)), всего</v>
      </c>
      <c r="D29" s="12">
        <v>2000</v>
      </c>
      <c r="E29" s="12">
        <v>0</v>
      </c>
      <c r="F29" s="11" t="str">
        <f>""</f>
        <v/>
      </c>
      <c r="G29" s="12">
        <v>0</v>
      </c>
      <c r="H29" s="13"/>
      <c r="I29" s="12">
        <v>400</v>
      </c>
      <c r="J29" s="14"/>
      <c r="K29" s="12">
        <v>0</v>
      </c>
      <c r="L29" s="11" t="str">
        <f>""</f>
        <v/>
      </c>
      <c r="M29" s="12">
        <v>0</v>
      </c>
      <c r="N29" s="11" t="str">
        <f>""</f>
        <v/>
      </c>
      <c r="O29" s="4"/>
    </row>
    <row r="30" spans="1:15" ht="45" customHeight="1" x14ac:dyDescent="0.3">
      <c r="A30" s="6" t="s">
        <v>13</v>
      </c>
      <c r="B30" s="7" t="str">
        <f>"Округ №4 (№ 4)"</f>
        <v>Округ №4 (№ 4)</v>
      </c>
      <c r="C30" s="7" t="str">
        <f>"Цеханский Александр Юлианович"</f>
        <v>Цеханский Александр Юлианович</v>
      </c>
      <c r="D30" s="8">
        <v>1000</v>
      </c>
      <c r="E30" s="8"/>
      <c r="F30" s="7" t="str">
        <f>""</f>
        <v/>
      </c>
      <c r="G30" s="8"/>
      <c r="H30" s="9"/>
      <c r="I30" s="8">
        <v>200</v>
      </c>
      <c r="J30" s="10"/>
      <c r="K30" s="8"/>
      <c r="L30" s="7" t="str">
        <f>""</f>
        <v/>
      </c>
      <c r="M30" s="8"/>
      <c r="N30" s="7" t="str">
        <f>""</f>
        <v/>
      </c>
      <c r="O30" s="4"/>
    </row>
    <row r="31" spans="1:15" ht="30" customHeight="1" x14ac:dyDescent="0.3">
      <c r="A31" s="5" t="s">
        <v>5</v>
      </c>
      <c r="B31" s="11" t="str">
        <f>""</f>
        <v/>
      </c>
      <c r="C31" s="11" t="str">
        <f>"Итого по кандидату"</f>
        <v>Итого по кандидату</v>
      </c>
      <c r="D31" s="12">
        <v>1000</v>
      </c>
      <c r="E31" s="12">
        <v>0</v>
      </c>
      <c r="F31" s="11" t="str">
        <f>""</f>
        <v/>
      </c>
      <c r="G31" s="12">
        <v>0</v>
      </c>
      <c r="H31" s="13"/>
      <c r="I31" s="12">
        <v>200</v>
      </c>
      <c r="J31" s="14"/>
      <c r="K31" s="12">
        <v>0</v>
      </c>
      <c r="L31" s="11" t="str">
        <f>""</f>
        <v/>
      </c>
      <c r="M31" s="12">
        <v>0</v>
      </c>
      <c r="N31" s="11" t="str">
        <f>""</f>
        <v/>
      </c>
      <c r="O31" s="4"/>
    </row>
    <row r="32" spans="1:15" ht="63.6" customHeight="1" x14ac:dyDescent="0.3">
      <c r="A32" s="5" t="s">
        <v>5</v>
      </c>
      <c r="B32" s="11" t="str">
        <f>""</f>
        <v/>
      </c>
      <c r="C32" s="11" t="str">
        <f>"Избирательный округ (Округ №4 (№ 4)), всего"</f>
        <v>Избирательный округ (Округ №4 (№ 4)), всего</v>
      </c>
      <c r="D32" s="12">
        <v>1000</v>
      </c>
      <c r="E32" s="12">
        <v>0</v>
      </c>
      <c r="F32" s="11" t="str">
        <f>""</f>
        <v/>
      </c>
      <c r="G32" s="12">
        <v>0</v>
      </c>
      <c r="H32" s="13"/>
      <c r="I32" s="12">
        <v>200</v>
      </c>
      <c r="J32" s="14"/>
      <c r="K32" s="12">
        <v>0</v>
      </c>
      <c r="L32" s="11" t="str">
        <f>""</f>
        <v/>
      </c>
      <c r="M32" s="12">
        <v>0</v>
      </c>
      <c r="N32" s="11" t="str">
        <f>""</f>
        <v/>
      </c>
      <c r="O32" s="4"/>
    </row>
    <row r="33" spans="1:15" x14ac:dyDescent="0.3">
      <c r="A33" s="5" t="s">
        <v>5</v>
      </c>
      <c r="B33" s="11" t="str">
        <f>""</f>
        <v/>
      </c>
      <c r="C33" s="11" t="str">
        <f>"Итого"</f>
        <v>Итого</v>
      </c>
      <c r="D33" s="12">
        <v>38000</v>
      </c>
      <c r="E33" s="12">
        <v>0</v>
      </c>
      <c r="F33" s="11" t="str">
        <f>""</f>
        <v/>
      </c>
      <c r="G33" s="12">
        <v>0</v>
      </c>
      <c r="H33" s="13">
        <v>0</v>
      </c>
      <c r="I33" s="12">
        <v>1527</v>
      </c>
      <c r="J33" s="14"/>
      <c r="K33" s="12">
        <v>0</v>
      </c>
      <c r="L33" s="11" t="str">
        <f>""</f>
        <v/>
      </c>
      <c r="M33" s="12">
        <v>0</v>
      </c>
      <c r="N33" s="11" t="str">
        <f>""</f>
        <v/>
      </c>
      <c r="O33" s="4"/>
    </row>
    <row r="34" spans="1:15" x14ac:dyDescent="0.3">
      <c r="O34" s="4"/>
    </row>
    <row r="35" spans="1:15" x14ac:dyDescent="0.3">
      <c r="A35" s="23" t="s">
        <v>15</v>
      </c>
      <c r="B35" s="23"/>
      <c r="C35" s="23"/>
      <c r="D35" s="23"/>
      <c r="E35" s="23"/>
      <c r="F35" s="24"/>
      <c r="G35" s="26" t="s">
        <v>20</v>
      </c>
      <c r="H35" s="26"/>
      <c r="I35" s="24"/>
      <c r="J35" s="24"/>
      <c r="K35" s="24"/>
      <c r="L35" s="26" t="s">
        <v>16</v>
      </c>
      <c r="M35" s="26"/>
      <c r="N35" s="26"/>
    </row>
    <row r="36" spans="1:15" x14ac:dyDescent="0.3">
      <c r="A36" s="25" t="s">
        <v>17</v>
      </c>
      <c r="B36" s="25"/>
      <c r="C36" s="25"/>
      <c r="D36" s="25"/>
      <c r="E36" s="25"/>
      <c r="F36" s="24"/>
      <c r="G36" s="27" t="s">
        <v>18</v>
      </c>
      <c r="H36" s="27"/>
      <c r="I36" s="24"/>
      <c r="J36" s="24"/>
      <c r="K36" s="24"/>
      <c r="L36" s="28" t="s">
        <v>19</v>
      </c>
      <c r="M36" s="28"/>
      <c r="N36" s="28"/>
    </row>
  </sheetData>
  <mergeCells count="25">
    <mergeCell ref="A35:E35"/>
    <mergeCell ref="A36:E36"/>
    <mergeCell ref="G35:H35"/>
    <mergeCell ref="G36:H36"/>
    <mergeCell ref="L35:N35"/>
    <mergeCell ref="L36:N36"/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  <mergeCell ref="I7:I9"/>
    <mergeCell ref="J7:L7"/>
    <mergeCell ref="M7:M9"/>
    <mergeCell ref="N7:N9"/>
    <mergeCell ref="E8:F8"/>
    <mergeCell ref="G8:H8"/>
    <mergeCell ref="J8:J9"/>
    <mergeCell ref="K8:K9"/>
    <mergeCell ref="L8:L9"/>
  </mergeCells>
  <pageMargins left="0.34722222222222221" right="0.1388888888888889" top="0.1388888888888889" bottom="0.1388888888888889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2024-08-05T11:31:35Z</cp:lastPrinted>
  <dcterms:created xsi:type="dcterms:W3CDTF">2024-08-05T11:04:00Z</dcterms:created>
  <dcterms:modified xsi:type="dcterms:W3CDTF">2024-08-05T11:35:55Z</dcterms:modified>
</cp:coreProperties>
</file>